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850" windowHeight="1219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E19" i="2" l="1"/>
  <c r="O22" i="2" l="1"/>
  <c r="O21" i="2"/>
  <c r="O15" i="2"/>
  <c r="N15" i="2"/>
  <c r="O9" i="2" l="1"/>
  <c r="O8" i="2"/>
  <c r="O10" i="2"/>
  <c r="K34" i="2" l="1"/>
  <c r="K25" i="2" l="1"/>
  <c r="K23" i="2"/>
  <c r="D9" i="2" l="1"/>
  <c r="D8" i="2"/>
  <c r="D12" i="2"/>
  <c r="D13" i="2"/>
  <c r="D14" i="2"/>
  <c r="D15" i="2"/>
  <c r="D16" i="2"/>
  <c r="D11" i="2"/>
  <c r="D28" i="2" l="1"/>
  <c r="B32" i="2" s="1"/>
  <c r="F33" i="2"/>
  <c r="H33" i="2"/>
  <c r="F32" i="2"/>
  <c r="H32" i="2"/>
  <c r="B28" i="2"/>
  <c r="D31" i="2" s="1"/>
  <c r="K27" i="2"/>
  <c r="D20" i="2"/>
  <c r="H25" i="2"/>
  <c r="G21" i="2"/>
  <c r="G24" i="2"/>
  <c r="G23" i="2"/>
  <c r="K29" i="2"/>
  <c r="G25" i="2"/>
  <c r="G20" i="2"/>
  <c r="E20" i="2"/>
  <c r="J8" i="1"/>
  <c r="B31" i="2" l="1"/>
  <c r="K19" i="2"/>
  <c r="F38" i="2"/>
  <c r="D34" i="2"/>
  <c r="D29" i="2"/>
  <c r="J31" i="2"/>
  <c r="B34" i="2"/>
  <c r="I25" i="2"/>
  <c r="D23" i="2"/>
  <c r="B21" i="2"/>
  <c r="K18" i="2"/>
  <c r="J30" i="2"/>
  <c r="F37" i="2"/>
  <c r="I22" i="2"/>
  <c r="B33" i="2"/>
  <c r="B29" i="2"/>
  <c r="D32" i="2"/>
  <c r="E23" i="2"/>
  <c r="B23" i="2"/>
  <c r="B26" i="2"/>
  <c r="B20" i="2"/>
</calcChain>
</file>

<file path=xl/sharedStrings.xml><?xml version="1.0" encoding="utf-8"?>
<sst xmlns="http://schemas.openxmlformats.org/spreadsheetml/2006/main" count="90" uniqueCount="57">
  <si>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</si>
  <si>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</si>
  <si>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</si>
  <si>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</si>
  <si>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</si>
  <si>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</si>
  <si>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</si>
  <si>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</si>
  <si>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</si>
  <si>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</si>
  <si>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</si>
  <si>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</si>
  <si>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</si>
  <si>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</si>
  <si>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</si>
  <si>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</si>
  <si>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</si>
  <si>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</si>
  <si>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</si>
  <si>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</si>
  <si>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</si>
  <si>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</si>
  <si>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</si>
  <si>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</si>
  <si>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</si>
  <si>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</si>
  <si>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</si>
  <si>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</si>
  <si>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</si>
  <si>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</si>
  <si>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</si>
  <si>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</si>
  <si>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</si>
  <si>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</si>
  <si>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</si>
  <si>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</si>
  <si>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</si>
  <si>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</si>
  <si>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</si>
  <si>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</si>
  <si>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</si>
  <si>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</si>
  <si>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</si>
  <si>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</si>
  <si>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</si>
  <si>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аук</t>
  </si>
  <si>
    <t>кон</t>
  </si>
  <si>
    <t>кот</t>
  </si>
  <si>
    <t>В том числе завершенных процедур:</t>
  </si>
  <si>
    <t>часть 1</t>
  </si>
  <si>
    <t>все деньги в 1 полугодии 20</t>
  </si>
  <si>
    <t>все конкурентн суммы</t>
  </si>
  <si>
    <t>объявлено</t>
  </si>
  <si>
    <t xml:space="preserve">НМЦК  состоявшихся </t>
  </si>
  <si>
    <t>конкурент в 2020</t>
  </si>
  <si>
    <t>конкур в 2019</t>
  </si>
  <si>
    <t xml:space="preserve"> Информация об осуществлении государственными заказчиками конкурентных закупок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</si>
</sst>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10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3" fillId="0" borderId="0" xfId="0" applyNumberFormat="1" applyFont="1" applyBorder="1"/>
    <xf numFmtId="3" fontId="14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6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3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65" fontId="19" fillId="0" borderId="0" xfId="0" applyNumberFormat="1" applyFont="1" applyFill="1" applyAlignment="1">
      <alignment horizontal="right" wrapText="1"/>
    </xf>
    <xf numFmtId="166" fontId="19" fillId="0" borderId="0" xfId="0" applyNumberFormat="1" applyFont="1" applyFill="1" applyAlignment="1">
      <alignment horizontal="right" wrapText="1"/>
    </xf>
    <xf numFmtId="164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75" t="s">
        <v>32</v>
      </c>
      <c r="H1" s="75"/>
      <c r="I1" s="75"/>
    </row>
    <row r="2" spans="1:11" ht="33.6" customHeight="1" x14ac:dyDescent="0.25">
      <c r="A2" s="79" t="s">
        <v>36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27" customHeight="1" thickBot="1" x14ac:dyDescent="0.3">
      <c r="A3" s="80"/>
      <c r="B3" s="77"/>
      <c r="C3" s="77"/>
      <c r="D3" s="77"/>
      <c r="E3" s="82" t="s">
        <v>2</v>
      </c>
      <c r="F3" s="83"/>
      <c r="G3" s="83"/>
      <c r="H3" s="83"/>
      <c r="I3" s="84"/>
    </row>
    <row r="4" spans="1:11" ht="15" customHeight="1" thickBot="1" x14ac:dyDescent="0.3">
      <c r="A4" s="80"/>
      <c r="B4" s="77"/>
      <c r="C4" s="77"/>
      <c r="D4" s="77"/>
      <c r="E4" s="85" t="s">
        <v>3</v>
      </c>
      <c r="F4" s="86"/>
      <c r="G4" s="88" t="s">
        <v>4</v>
      </c>
      <c r="H4" s="88" t="s">
        <v>5</v>
      </c>
      <c r="I4" s="87" t="s">
        <v>6</v>
      </c>
      <c r="J4" s="76" t="s">
        <v>20</v>
      </c>
    </row>
    <row r="5" spans="1:11" ht="14.45" customHeight="1" x14ac:dyDescent="0.25">
      <c r="A5" s="80"/>
      <c r="B5" s="77"/>
      <c r="C5" s="77"/>
      <c r="D5" s="77"/>
      <c r="E5" s="87" t="s">
        <v>7</v>
      </c>
      <c r="F5" s="87" t="s">
        <v>35</v>
      </c>
      <c r="G5" s="89"/>
      <c r="H5" s="89"/>
      <c r="I5" s="77"/>
      <c r="J5" s="76"/>
    </row>
    <row r="6" spans="1:11" ht="62.45" customHeight="1" thickBot="1" x14ac:dyDescent="0.3">
      <c r="A6" s="81"/>
      <c r="B6" s="78"/>
      <c r="C6" s="78"/>
      <c r="D6" s="78"/>
      <c r="E6" s="78"/>
      <c r="F6" s="78"/>
      <c r="G6" s="90"/>
      <c r="H6" s="90"/>
      <c r="I6" s="78"/>
      <c r="J6" s="76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37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33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34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31</v>
      </c>
      <c r="C21" s="14" t="s">
        <v>28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29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30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75" t="s">
        <v>38</v>
      </c>
      <c r="C28" s="75"/>
      <c r="D28" s="75"/>
      <c r="E28" s="75"/>
      <c r="F28" s="75"/>
      <c r="G28" s="75"/>
      <c r="H28" s="75"/>
      <c r="I28" s="75"/>
      <c r="J28" s="75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4" zoomScale="80" zoomScaleNormal="80" zoomScaleSheetLayoutView="100" workbookViewId="0">
      <selection activeCell="D20" sqref="D20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6.5703125" style="24" customWidth="1"/>
    <col min="5" max="6" width="18.5703125" customWidth="1"/>
    <col min="7" max="7" width="19.42578125" customWidth="1"/>
    <col min="8" max="8" width="18.7109375" customWidth="1"/>
    <col min="9" max="9" width="17" customWidth="1"/>
    <col min="10" max="10" width="0.7109375" customWidth="1"/>
    <col min="11" max="11" width="0.42578125" customWidth="1"/>
    <col min="12" max="12" width="23" hidden="1" customWidth="1"/>
    <col min="15" max="15" width="28.28515625" customWidth="1"/>
  </cols>
  <sheetData>
    <row r="1" spans="1:15" x14ac:dyDescent="0.25">
      <c r="D1"/>
      <c r="G1" s="75" t="s">
        <v>32</v>
      </c>
      <c r="H1" s="75"/>
      <c r="I1" s="75"/>
    </row>
    <row r="2" spans="1:15" ht="24" customHeight="1" x14ac:dyDescent="0.25">
      <c r="A2" s="92" t="s">
        <v>56</v>
      </c>
      <c r="B2" s="92"/>
      <c r="C2" s="92"/>
      <c r="D2" s="92"/>
      <c r="E2" s="92"/>
      <c r="F2" s="92"/>
      <c r="G2" s="92"/>
      <c r="H2" s="92"/>
      <c r="I2" s="92"/>
    </row>
    <row r="3" spans="1:15" ht="15" customHeight="1" x14ac:dyDescent="0.25">
      <c r="A3" s="75"/>
      <c r="B3" s="75"/>
      <c r="C3" s="75"/>
      <c r="D3" s="75"/>
      <c r="E3" s="75"/>
      <c r="F3" s="75"/>
      <c r="G3" s="75"/>
      <c r="H3" s="75"/>
      <c r="I3" s="75"/>
    </row>
    <row r="4" spans="1:15" ht="27.6" customHeight="1" x14ac:dyDescent="0.25">
      <c r="A4" s="93" t="s">
        <v>0</v>
      </c>
      <c r="B4" s="95" t="s">
        <v>1</v>
      </c>
      <c r="C4" s="95" t="s">
        <v>40</v>
      </c>
      <c r="D4" s="98" t="s">
        <v>41</v>
      </c>
      <c r="E4" s="101" t="s">
        <v>3</v>
      </c>
      <c r="F4" s="102"/>
      <c r="G4" s="103" t="s">
        <v>42</v>
      </c>
      <c r="H4" s="103" t="s">
        <v>5</v>
      </c>
      <c r="I4" s="104" t="s">
        <v>6</v>
      </c>
    </row>
    <row r="5" spans="1:15" ht="15" customHeight="1" x14ac:dyDescent="0.25">
      <c r="A5" s="93"/>
      <c r="B5" s="96"/>
      <c r="C5" s="96"/>
      <c r="D5" s="99"/>
      <c r="E5" s="105" t="s">
        <v>7</v>
      </c>
      <c r="F5" s="105" t="s">
        <v>35</v>
      </c>
      <c r="G5" s="103"/>
      <c r="H5" s="103"/>
      <c r="I5" s="104"/>
    </row>
    <row r="6" spans="1:15" ht="25.5" customHeight="1" thickBot="1" x14ac:dyDescent="0.3">
      <c r="A6" s="94"/>
      <c r="B6" s="97"/>
      <c r="C6" s="97"/>
      <c r="D6" s="100"/>
      <c r="E6" s="106"/>
      <c r="F6" s="106"/>
      <c r="G6" s="103"/>
      <c r="H6" s="103"/>
      <c r="I6" s="104"/>
    </row>
    <row r="7" spans="1:15" ht="15.75" thickBot="1" x14ac:dyDescent="0.3">
      <c r="A7" s="48">
        <v>1</v>
      </c>
      <c r="B7" s="22">
        <v>2</v>
      </c>
      <c r="C7" s="49">
        <v>3</v>
      </c>
      <c r="D7" s="50">
        <v>4</v>
      </c>
      <c r="E7" s="47">
        <v>5</v>
      </c>
      <c r="F7" s="47">
        <v>6</v>
      </c>
      <c r="G7" s="35">
        <v>8</v>
      </c>
      <c r="H7" s="45">
        <v>9</v>
      </c>
      <c r="I7" s="45">
        <v>10</v>
      </c>
    </row>
    <row r="8" spans="1:15" ht="31.5" customHeight="1" x14ac:dyDescent="0.25">
      <c r="A8" s="20">
        <v>1</v>
      </c>
      <c r="B8" s="36" t="s">
        <v>44</v>
      </c>
      <c r="C8" s="14" t="s">
        <v>8</v>
      </c>
      <c r="D8" s="20">
        <f>E8+F8+G8+H8+I8</f>
        <v>13392</v>
      </c>
      <c r="E8" s="33">
        <v>349</v>
      </c>
      <c r="F8" s="33">
        <v>66</v>
      </c>
      <c r="G8" s="33">
        <v>12552</v>
      </c>
      <c r="H8" s="33">
        <v>420</v>
      </c>
      <c r="I8" s="33">
        <v>5</v>
      </c>
      <c r="J8" s="46"/>
      <c r="K8" s="42"/>
      <c r="O8" s="6">
        <f>E9+F9</f>
        <v>6118049963.4500008</v>
      </c>
    </row>
    <row r="9" spans="1:15" ht="43.5" customHeight="1" x14ac:dyDescent="0.25">
      <c r="A9" s="23" t="s">
        <v>9</v>
      </c>
      <c r="B9" s="37" t="s">
        <v>33</v>
      </c>
      <c r="C9" s="14" t="s">
        <v>43</v>
      </c>
      <c r="D9" s="14">
        <f>E9+F9+G9+H9+I9</f>
        <v>45395339911.880005</v>
      </c>
      <c r="E9" s="40">
        <v>4139511324.8000002</v>
      </c>
      <c r="F9" s="40">
        <v>1978538638.6500001</v>
      </c>
      <c r="G9" s="40">
        <v>39053277229.519997</v>
      </c>
      <c r="H9" s="40">
        <v>80958404.659999996</v>
      </c>
      <c r="I9" s="40">
        <v>143054314.25</v>
      </c>
      <c r="J9" s="52"/>
      <c r="K9" s="43"/>
      <c r="L9" s="52"/>
      <c r="O9" s="41">
        <f>I9/D9</f>
        <v>3.1512995502994911E-3</v>
      </c>
    </row>
    <row r="10" spans="1:15" ht="25.5" customHeight="1" x14ac:dyDescent="0.25">
      <c r="A10" s="107" t="s">
        <v>48</v>
      </c>
      <c r="B10" s="108"/>
      <c r="C10" s="108"/>
      <c r="D10" s="108"/>
      <c r="E10" s="108"/>
      <c r="F10" s="108"/>
      <c r="G10" s="108"/>
      <c r="H10" s="108"/>
      <c r="I10" s="109"/>
      <c r="J10" s="52"/>
      <c r="K10" s="43"/>
      <c r="L10" s="52"/>
      <c r="O10" s="41">
        <f>G9/D9*100</f>
        <v>86.029264909854135</v>
      </c>
    </row>
    <row r="11" spans="1:15" ht="21" x14ac:dyDescent="0.25">
      <c r="A11" s="18" t="s">
        <v>12</v>
      </c>
      <c r="B11" s="38" t="s">
        <v>34</v>
      </c>
      <c r="C11" s="14" t="s">
        <v>8</v>
      </c>
      <c r="D11" s="20">
        <f>E11+F11+G11+H11+I11</f>
        <v>6663</v>
      </c>
      <c r="E11" s="14">
        <v>220</v>
      </c>
      <c r="F11" s="14">
        <v>15</v>
      </c>
      <c r="G11" s="14">
        <v>6133</v>
      </c>
      <c r="H11" s="14">
        <v>292</v>
      </c>
      <c r="I11" s="33">
        <v>3</v>
      </c>
      <c r="J11" s="43"/>
      <c r="K11" s="42"/>
      <c r="L11" s="57"/>
    </row>
    <row r="12" spans="1:15" ht="33.75" x14ac:dyDescent="0.3">
      <c r="A12" s="23" t="s">
        <v>13</v>
      </c>
      <c r="B12" s="39" t="s">
        <v>16</v>
      </c>
      <c r="C12" s="14" t="s">
        <v>43</v>
      </c>
      <c r="D12" s="14">
        <f t="shared" ref="D12:D16" si="0">E12+F12+G12+H12+I12</f>
        <v>14443667706.34</v>
      </c>
      <c r="E12" s="40">
        <v>2411173229.6100001</v>
      </c>
      <c r="F12" s="40">
        <v>538766533.19000006</v>
      </c>
      <c r="G12" s="40">
        <v>11294101654.33</v>
      </c>
      <c r="H12" s="40">
        <v>57859697.159999996</v>
      </c>
      <c r="I12" s="40">
        <v>141766592.05000001</v>
      </c>
      <c r="J12" s="53"/>
      <c r="K12" s="43"/>
      <c r="L12" s="41"/>
    </row>
    <row r="13" spans="1:15" ht="68.25" customHeight="1" x14ac:dyDescent="0.3">
      <c r="A13" s="18" t="s">
        <v>17</v>
      </c>
      <c r="B13" s="38" t="s">
        <v>31</v>
      </c>
      <c r="C13" s="14" t="s">
        <v>28</v>
      </c>
      <c r="D13" s="20">
        <f t="shared" si="0"/>
        <v>1172</v>
      </c>
      <c r="E13" s="14">
        <v>1</v>
      </c>
      <c r="F13" s="14">
        <v>1</v>
      </c>
      <c r="G13" s="14">
        <v>1151</v>
      </c>
      <c r="H13" s="14">
        <v>18</v>
      </c>
      <c r="I13" s="14">
        <v>1</v>
      </c>
      <c r="J13" s="54"/>
      <c r="K13" s="43"/>
      <c r="N13">
        <v>420</v>
      </c>
      <c r="O13">
        <v>80958404.659999996</v>
      </c>
    </row>
    <row r="14" spans="1:15" ht="48.75" customHeight="1" x14ac:dyDescent="0.25">
      <c r="A14" s="23" t="s">
        <v>29</v>
      </c>
      <c r="B14" s="39" t="s">
        <v>18</v>
      </c>
      <c r="C14" s="14" t="s">
        <v>43</v>
      </c>
      <c r="D14" s="14">
        <f t="shared" si="0"/>
        <v>1946222139.1900001</v>
      </c>
      <c r="E14" s="40">
        <v>1999500</v>
      </c>
      <c r="F14" s="40">
        <v>703806</v>
      </c>
      <c r="G14" s="40">
        <v>1942035166.6500001</v>
      </c>
      <c r="H14" s="40">
        <v>1400758.34</v>
      </c>
      <c r="I14" s="40">
        <v>82908.2</v>
      </c>
      <c r="J14" s="52"/>
      <c r="K14" s="43"/>
      <c r="N14">
        <v>645</v>
      </c>
      <c r="O14">
        <v>110148500</v>
      </c>
    </row>
    <row r="15" spans="1:15" ht="39" customHeight="1" x14ac:dyDescent="0.25">
      <c r="A15" s="18">
        <v>4</v>
      </c>
      <c r="B15" s="38" t="s">
        <v>21</v>
      </c>
      <c r="C15" s="14" t="s">
        <v>8</v>
      </c>
      <c r="D15" s="14">
        <f t="shared" si="0"/>
        <v>5217</v>
      </c>
      <c r="E15" s="14">
        <v>101</v>
      </c>
      <c r="F15" s="14">
        <v>21</v>
      </c>
      <c r="G15" s="14">
        <v>4994</v>
      </c>
      <c r="H15" s="14">
        <v>100</v>
      </c>
      <c r="I15" s="14">
        <v>1</v>
      </c>
      <c r="J15" s="55"/>
      <c r="K15" s="56"/>
      <c r="N15">
        <f>N13/N14*100</f>
        <v>65.116279069767444</v>
      </c>
      <c r="O15">
        <f>O13/O14*100</f>
        <v>73.499325601347266</v>
      </c>
    </row>
    <row r="16" spans="1:15" ht="45" x14ac:dyDescent="0.25">
      <c r="A16" s="23" t="s">
        <v>30</v>
      </c>
      <c r="B16" s="39" t="s">
        <v>23</v>
      </c>
      <c r="C16" s="14" t="s">
        <v>43</v>
      </c>
      <c r="D16" s="14">
        <f t="shared" si="0"/>
        <v>24130570414.400002</v>
      </c>
      <c r="E16" s="40">
        <v>1027224463.7</v>
      </c>
      <c r="F16" s="40">
        <v>318542139.89999998</v>
      </c>
      <c r="G16" s="40">
        <v>22765329560.400002</v>
      </c>
      <c r="H16" s="40">
        <v>18269436.399999999</v>
      </c>
      <c r="I16" s="40">
        <v>1204814</v>
      </c>
      <c r="J16" s="41"/>
      <c r="K16" s="41"/>
    </row>
    <row r="17" spans="1:15" x14ac:dyDescent="0.25">
      <c r="A17" s="51"/>
      <c r="B17" s="91" t="s">
        <v>39</v>
      </c>
      <c r="C17" s="91"/>
      <c r="D17" s="91"/>
      <c r="E17" s="91"/>
      <c r="F17" s="91"/>
      <c r="G17" s="91"/>
      <c r="H17" s="91"/>
      <c r="I17" s="91"/>
      <c r="O17" s="20">
        <v>15117</v>
      </c>
    </row>
    <row r="18" spans="1:15" x14ac:dyDescent="0.25">
      <c r="D18"/>
      <c r="J18" s="41"/>
      <c r="K18">
        <f>D15/E20*100</f>
        <v>39.970885688017162</v>
      </c>
      <c r="O18" s="40">
        <v>42362836.759999998</v>
      </c>
    </row>
    <row r="19" spans="1:15" x14ac:dyDescent="0.25">
      <c r="D19" s="6"/>
      <c r="E19" s="6">
        <f>D11+D13+D15</f>
        <v>13052</v>
      </c>
      <c r="J19" s="41"/>
      <c r="K19" s="41">
        <f>D16/D20*100</f>
        <v>59.551570390878105</v>
      </c>
    </row>
    <row r="20" spans="1:15" ht="30" x14ac:dyDescent="0.25">
      <c r="B20">
        <f>D11/E20</f>
        <v>0.51049647563591782</v>
      </c>
      <c r="C20" s="61" t="s">
        <v>52</v>
      </c>
      <c r="D20" s="64">
        <f>D12+D14+D16</f>
        <v>40520460259.93</v>
      </c>
      <c r="E20" s="65">
        <f>D11+D13+D15</f>
        <v>13052</v>
      </c>
      <c r="F20" s="66" t="s">
        <v>45</v>
      </c>
      <c r="G20" s="66">
        <f>G8/D8</f>
        <v>0.93727598566308246</v>
      </c>
      <c r="H20" s="66"/>
      <c r="I20" s="66"/>
      <c r="J20" s="58"/>
      <c r="K20" s="62">
        <v>19140669432.560001</v>
      </c>
      <c r="L20" s="61" t="s">
        <v>54</v>
      </c>
      <c r="M20" s="61"/>
    </row>
    <row r="21" spans="1:15" ht="15.75" x14ac:dyDescent="0.25">
      <c r="B21" s="41">
        <f>D12/D20</f>
        <v>0.35645369311421915</v>
      </c>
      <c r="C21" s="61"/>
      <c r="D21" s="67">
        <v>1192252829.5599999</v>
      </c>
      <c r="E21" s="68">
        <v>124</v>
      </c>
      <c r="F21" s="66"/>
      <c r="G21" s="67">
        <f>G9/D9*100</f>
        <v>86.029264909854135</v>
      </c>
      <c r="H21" s="66"/>
      <c r="I21" s="66">
        <v>3996</v>
      </c>
      <c r="J21" s="58"/>
      <c r="K21" s="60">
        <v>880914803.60000002</v>
      </c>
      <c r="L21" s="61">
        <v>4.5</v>
      </c>
      <c r="M21" s="61"/>
      <c r="O21">
        <f>D8/O17*100</f>
        <v>88.589005755110136</v>
      </c>
    </row>
    <row r="22" spans="1:15" ht="15.75" x14ac:dyDescent="0.25">
      <c r="C22" s="61"/>
      <c r="D22" s="66"/>
      <c r="E22" s="68"/>
      <c r="F22" s="66"/>
      <c r="G22" s="66"/>
      <c r="H22" s="66"/>
      <c r="I22" s="66">
        <f>I21/E20*100</f>
        <v>30.615997548268464</v>
      </c>
      <c r="J22" s="59"/>
      <c r="K22" s="60">
        <v>5641450366.2200003</v>
      </c>
      <c r="L22" s="61" t="s">
        <v>49</v>
      </c>
      <c r="M22" s="61"/>
      <c r="O22" s="41">
        <f>D9/O18*100</f>
        <v>107158.40435582768</v>
      </c>
    </row>
    <row r="23" spans="1:15" ht="60" x14ac:dyDescent="0.25">
      <c r="B23" s="44">
        <f>(D13+D15)/E20</f>
        <v>0.48950352436408212</v>
      </c>
      <c r="C23" s="61" t="s">
        <v>51</v>
      </c>
      <c r="D23" s="67">
        <f>D20+D21</f>
        <v>41712713089.489998</v>
      </c>
      <c r="E23" s="68">
        <f>E20+E21</f>
        <v>13176</v>
      </c>
      <c r="F23" s="66" t="s">
        <v>46</v>
      </c>
      <c r="G23" s="66">
        <f>(E8+F8)/D8*100</f>
        <v>3.0988649940262842</v>
      </c>
      <c r="H23" s="66"/>
      <c r="I23" s="66"/>
      <c r="J23" s="59"/>
      <c r="K23" s="60">
        <f>SUM(K20:K22)</f>
        <v>25663034602.380001</v>
      </c>
      <c r="L23" s="61" t="s">
        <v>50</v>
      </c>
      <c r="M23" s="61"/>
    </row>
    <row r="24" spans="1:15" x14ac:dyDescent="0.25">
      <c r="C24" s="61"/>
      <c r="D24" s="66"/>
      <c r="E24" s="66"/>
      <c r="F24" s="66"/>
      <c r="G24" s="66">
        <f>(E9+F9)/D9*100</f>
        <v>13.477264352081436</v>
      </c>
      <c r="H24" s="66"/>
      <c r="I24" s="66">
        <v>4169505637.1799998</v>
      </c>
      <c r="J24" s="61"/>
      <c r="K24" s="61"/>
      <c r="L24" s="61"/>
      <c r="M24" s="61"/>
    </row>
    <row r="25" spans="1:15" x14ac:dyDescent="0.25">
      <c r="C25" s="61"/>
      <c r="D25" s="66"/>
      <c r="E25" s="66"/>
      <c r="F25" s="66" t="s">
        <v>47</v>
      </c>
      <c r="G25" s="66">
        <f>H8/D8*100</f>
        <v>3.1362007168458779</v>
      </c>
      <c r="H25" s="69">
        <f>(H9+I9)/D9*100</f>
        <v>0.49347073806440572</v>
      </c>
      <c r="I25" s="67">
        <f>I24/D20*100</f>
        <v>10.289877287754191</v>
      </c>
      <c r="J25" s="61"/>
      <c r="K25" s="61">
        <f>K20/K23*100</f>
        <v>74.58459114100593</v>
      </c>
      <c r="L25" s="61"/>
      <c r="M25" s="61"/>
    </row>
    <row r="26" spans="1:15" x14ac:dyDescent="0.25">
      <c r="B26">
        <f>D11/E20*100</f>
        <v>51.049647563591783</v>
      </c>
      <c r="C26" s="61"/>
      <c r="D26" s="66"/>
      <c r="E26" s="66"/>
      <c r="F26" s="66"/>
      <c r="G26" s="66"/>
      <c r="H26" s="66"/>
      <c r="I26" s="66"/>
      <c r="J26" s="61"/>
      <c r="K26" s="61"/>
      <c r="L26" s="61"/>
      <c r="M26" s="61"/>
    </row>
    <row r="27" spans="1:15" x14ac:dyDescent="0.25">
      <c r="C27" s="61"/>
      <c r="D27" s="66"/>
      <c r="E27" s="66"/>
      <c r="F27" s="66"/>
      <c r="G27" s="66"/>
      <c r="H27" s="66"/>
      <c r="I27" s="66"/>
      <c r="J27" s="61"/>
      <c r="K27" s="63">
        <f>D12/K23*100</f>
        <v>56.281994433349233</v>
      </c>
      <c r="L27" s="61" t="s">
        <v>53</v>
      </c>
      <c r="M27" s="61"/>
    </row>
    <row r="28" spans="1:15" x14ac:dyDescent="0.25">
      <c r="B28" s="6">
        <f>D13+D15</f>
        <v>6389</v>
      </c>
      <c r="C28" s="61"/>
      <c r="D28" s="70">
        <f>D14+D16</f>
        <v>26076792553.59</v>
      </c>
      <c r="E28" s="66"/>
      <c r="F28" s="66"/>
      <c r="G28" s="66"/>
      <c r="H28" s="66"/>
      <c r="I28" s="66"/>
      <c r="J28" s="61"/>
      <c r="K28" s="61"/>
      <c r="L28" s="61"/>
      <c r="M28" s="61"/>
    </row>
    <row r="29" spans="1:15" x14ac:dyDescent="0.25">
      <c r="B29">
        <f>B28/E20*100</f>
        <v>48.95035243640821</v>
      </c>
      <c r="C29" s="61"/>
      <c r="D29" s="67">
        <f>D28/D20*100</f>
        <v>64.354630688578084</v>
      </c>
      <c r="E29" s="66"/>
      <c r="F29" s="66"/>
      <c r="G29" s="66"/>
      <c r="H29" s="66"/>
      <c r="I29" s="66"/>
      <c r="J29" s="61"/>
      <c r="K29" s="61">
        <f>G8/D8*100</f>
        <v>93.727598566308245</v>
      </c>
      <c r="L29" s="61"/>
      <c r="M29" s="61"/>
    </row>
    <row r="30" spans="1:15" x14ac:dyDescent="0.25">
      <c r="C30" s="61"/>
      <c r="D30" s="66"/>
      <c r="E30" s="71">
        <v>5950662059.1300001</v>
      </c>
      <c r="F30" s="72">
        <v>1809</v>
      </c>
      <c r="G30" s="71">
        <v>2006568429.6199999</v>
      </c>
      <c r="H30" s="72">
        <v>156</v>
      </c>
      <c r="I30" s="66">
        <v>85</v>
      </c>
      <c r="J30" s="61">
        <f>I30/E20*100</f>
        <v>0.65124118908979467</v>
      </c>
      <c r="K30" s="61"/>
      <c r="L30" s="61"/>
      <c r="M30" s="61"/>
    </row>
    <row r="31" spans="1:15" x14ac:dyDescent="0.25">
      <c r="B31">
        <f>D15/B28*100</f>
        <v>81.655971200500872</v>
      </c>
      <c r="C31" s="61"/>
      <c r="D31" s="66">
        <f>D13/B28*100</f>
        <v>18.344028799499139</v>
      </c>
      <c r="E31" s="66"/>
      <c r="F31" s="66"/>
      <c r="G31" s="66"/>
      <c r="H31" s="66"/>
      <c r="I31" s="66">
        <v>5975652367.6000004</v>
      </c>
      <c r="J31" s="63">
        <f>I31/D20*100</f>
        <v>14.747247018586366</v>
      </c>
      <c r="K31" s="61"/>
      <c r="L31" s="61"/>
      <c r="M31" s="61"/>
    </row>
    <row r="32" spans="1:15" x14ac:dyDescent="0.25">
      <c r="B32">
        <f>D16/D28*100</f>
        <v>92.536573908810496</v>
      </c>
      <c r="C32" s="61"/>
      <c r="D32" s="66">
        <f>D13/E20*100</f>
        <v>8.9794667483910509</v>
      </c>
      <c r="E32" s="66"/>
      <c r="F32" s="66">
        <f>F30/D15*100</f>
        <v>34.675100632547441</v>
      </c>
      <c r="G32" s="66"/>
      <c r="H32" s="66">
        <f>H30/D15*100</f>
        <v>2.9902242668200114</v>
      </c>
      <c r="I32" s="66"/>
      <c r="J32" s="61"/>
      <c r="K32" s="61">
        <v>14424008348.93</v>
      </c>
      <c r="L32" s="61" t="s">
        <v>55</v>
      </c>
      <c r="M32" s="61"/>
    </row>
    <row r="33" spans="2:13" x14ac:dyDescent="0.25">
      <c r="B33">
        <f>D15/E20*100</f>
        <v>39.970885688017162</v>
      </c>
      <c r="C33" s="61"/>
      <c r="D33" s="66"/>
      <c r="E33" s="66"/>
      <c r="F33" s="66">
        <f>E30/D16*100</f>
        <v>24.66026271628839</v>
      </c>
      <c r="G33" s="66"/>
      <c r="H33" s="66">
        <f>G30/D16*100</f>
        <v>8.3154620680768208</v>
      </c>
      <c r="I33" s="66"/>
      <c r="J33" s="61"/>
      <c r="K33" s="61"/>
      <c r="L33" s="61"/>
      <c r="M33" s="61"/>
    </row>
    <row r="34" spans="2:13" x14ac:dyDescent="0.25">
      <c r="B34" s="41">
        <f>D16/D20*100</f>
        <v>59.551570390878105</v>
      </c>
      <c r="D34" s="73">
        <f>D14/D20*100</f>
        <v>4.8030602976999903</v>
      </c>
      <c r="E34" s="74"/>
      <c r="F34" s="74"/>
      <c r="G34" s="74"/>
      <c r="H34" s="74"/>
      <c r="I34" s="74"/>
      <c r="K34" s="41">
        <f>K20/K32*100</f>
        <v>132.70007177983845</v>
      </c>
    </row>
    <row r="35" spans="2:13" x14ac:dyDescent="0.25">
      <c r="D35"/>
    </row>
    <row r="36" spans="2:13" x14ac:dyDescent="0.25">
      <c r="D36"/>
    </row>
    <row r="37" spans="2:13" x14ac:dyDescent="0.25">
      <c r="D37"/>
      <c r="E37">
        <v>6655</v>
      </c>
      <c r="F37">
        <f>E20/E37*100</f>
        <v>196.12321562734786</v>
      </c>
    </row>
    <row r="38" spans="2:13" x14ac:dyDescent="0.25">
      <c r="D38"/>
      <c r="E38">
        <v>14424008348.93</v>
      </c>
      <c r="F38" s="41">
        <f>D20/E38*100</f>
        <v>280.92371606909035</v>
      </c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/>
    </row>
    <row r="44" spans="2:13" x14ac:dyDescent="0.25">
      <c r="D44"/>
    </row>
    <row r="45" spans="2:13" x14ac:dyDescent="0.25">
      <c r="D45"/>
    </row>
    <row r="46" spans="2:13" x14ac:dyDescent="0.25">
      <c r="D46"/>
    </row>
    <row r="47" spans="2:13" x14ac:dyDescent="0.25">
      <c r="D47"/>
    </row>
    <row r="48" spans="2:13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2021-02-16T07:33:59Z</dcterms:modified>
</cp:coreProperties>
</file>